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12.2022" sheetId="2" r:id="rId2"/>
  </sheets>
  <definedNames>
    <definedName name="_xlnm.Print_Area" localSheetId="1">'14.12.2022'!$A$1:$D$316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<sst xmlns="http://schemas.openxmlformats.org/spreadsheetml/2006/main" count="307" uniqueCount="171">
  <si>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</si>
  <si>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</si>
  <si>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</si>
  <si>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</si>
  <si>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</si>
  <si>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</si>
  <si>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</si>
  <si>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</si>
  <si>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</si>
  <si>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</si>
  <si>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</si>
  <si>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</si>
  <si>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</si>
  <si>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</si>
  <si>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</si>
  <si>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</si>
  <si>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</si>
  <si>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</si>
  <si>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</si>
  <si>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</si>
  <si>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</si>
  <si>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</si>
  <si>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</si>
  <si>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</si>
  <si>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</si>
  <si>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</si>
  <si>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</si>
  <si>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</si>
  <si>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</si>
  <si>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</si>
  <si>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</si>
  <si>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</si>
  <si>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</si>
  <si>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</si>
  <si>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</si>
  <si>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</si>
  <si>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</si>
  <si>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</si>
  <si>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</si>
  <si>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</si>
  <si>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</si>
  <si>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</si>
  <si>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</si>
  <si>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</si>
  <si>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</si>
  <si>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</si>
  <si>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</si>
  <si>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</si>
  <si>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</si>
  <si>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</si>
  <si>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</si>
  <si>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</si>
  <si>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</si>
  <si>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</si>
  <si>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</si>
  <si>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</si>
  <si>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</si>
  <si>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</si>
  <si>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</si>
  <si>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</si>
  <si>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</si>
  <si>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</si>
  <si>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</si>
  <si>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</si>
  <si>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</si>
  <si>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</si>
  <si>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</si>
  <si>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</si>
  <si>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</si>
  <si>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</si>
  <si>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</si>
  <si>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</si>
  <si>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</si>
  <si>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</si>
  <si>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</si>
  <si>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</si>
  <si>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</si>
  <si>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</si>
  <si>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</si>
  <si>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</si>
  <si>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</si>
  <si>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</si>
  <si>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</si>
  <si>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</si>
  <si>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</si>
  <si>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</si>
  <si>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</si>
  <si>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</si>
  <si>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</si>
  <si>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</si>
  <si>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</si>
  <si>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</si>
  <si>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</si>
  <si>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</si>
  <si>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</si>
  <si>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</si>
  <si>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</si>
  <si>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</si>
  <si>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навчально-тренувальні збори спортсменів з футзалу</t>
  </si>
  <si>
    <t>послуги зв’язку</t>
  </si>
  <si>
    <t>обслуговування будинку та прибудинкової території</t>
  </si>
  <si>
    <t>заправка картриджа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</si>
  <si>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</si>
  <si>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</si>
  <si>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</si>
  <si>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</si>
  <si>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</si>
  <si>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</si>
  <si>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</si>
  <si>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</si>
  <si>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підписка "Оплата праці"</t>
  </si>
  <si>
    <t>ремонт принтера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</si>
  <si>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</si>
  <si>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</si>
  <si>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</si>
  <si>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</si>
  <si>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</si>
  <si>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</si>
  <si>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</si>
  <si>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</si>
  <si>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</si>
  <si>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</si>
  <si>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</si>
  <si>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</si>
  <si>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обслуговування внутрішньобудинкових систем</t>
  </si>
  <si>
    <t>КП"Ніжин ФМ"</t>
  </si>
  <si>
    <t>Установи:</t>
  </si>
  <si>
    <t>фарба</t>
  </si>
  <si>
    <t xml:space="preserve">за 1 половину грудня </t>
  </si>
  <si>
    <t>надходження податків і зборів по спеціальному фонду бюджету (бюджет розвитку) 08.12.2022р.</t>
  </si>
  <si>
    <t>послуги з медичного програмного забезпечення/ Програма інформатизації</t>
  </si>
  <si>
    <t>монтування ліній зовнішнього освітлення  КП"ВУКГ"</t>
  </si>
  <si>
    <t>Фінансування видатків бюджету Ніжинської міської територіальної громади за 14.12.2022р. пооб’єктно</t>
  </si>
  <si>
    <t>Залишок коштів станом на 14.12.2022 р., в т.ч.:</t>
  </si>
  <si>
    <t>Надходження коштів на рахунки бюджету 14.12.2022 р., в т.ч.:</t>
  </si>
  <si>
    <t xml:space="preserve">Всього коштів на рахунках бюджету 14.12.2022 р. </t>
  </si>
  <si>
    <t>бланідас, дезінфікуючі засоби</t>
  </si>
  <si>
    <t>доступ до програмного продукту FIT-Бюджет</t>
  </si>
  <si>
    <t>матеріали для ремонту електромережі</t>
  </si>
  <si>
    <t>навчально-тренувальні збори спортсменів з футболу</t>
  </si>
  <si>
    <t>орендна плата/ програма підтримки ветеранів</t>
  </si>
  <si>
    <t>виплати дитині-сироті</t>
  </si>
  <si>
    <t>рішення виконавчого комітету № 440 - квіти/ Програма відзначення заходів</t>
  </si>
  <si>
    <t>рішення виконавчого комітету № 437 - сувенірна продукція/ Програма розвитку інвестиційної діяльності</t>
  </si>
  <si>
    <t>рішення виконавчого комітету № 440 - грошова винагорода/ Програма відзначення заходів</t>
  </si>
  <si>
    <t>рішення виконавчого комітету № 452 - грошова винагорода/ Програма розвитку інвестиційної діяльності</t>
  </si>
  <si>
    <t>висвітлення в газеті "Свідомий погляд"/ Програма висвітлення діяльності ОМС</t>
  </si>
  <si>
    <t>рішення виконавчого комітету № 442 - бланки/ Програма заходів з тероборони</t>
  </si>
  <si>
    <t>рішення виконавчого комітету № 444 - матеріальна допомога/ Програма підтримки сім’ї, забезпечення гендерної рівності</t>
  </si>
  <si>
    <t>відшкодування вартості робіт з безоплатного зубопротезування/ Програма "Турбота"</t>
  </si>
  <si>
    <t>рішення виконавчого комітету № 444 - матеріальна допомога/ Програма "Турбота"</t>
  </si>
  <si>
    <t>рішення виконавчого комітету № 443 - матеріальна допомога/ Програма "Турбота"</t>
  </si>
  <si>
    <t>відправка кореспонденції/ Юридична програма</t>
  </si>
  <si>
    <t>навчально-тренувальні збори спортсменів з бойового самбо</t>
  </si>
  <si>
    <t>вільний залишок субвенції по ІРЦ (заробітна плата педагогічним працівникам ЗОШ)</t>
  </si>
  <si>
    <t xml:space="preserve">розпорядження № 498, 499 від 14.12.2022 р. </t>
  </si>
  <si>
    <t>послуги з розробки та адміністрування офіційного сайту управління культури / Програма інформатизації</t>
  </si>
  <si>
    <t xml:space="preserve">поточний ремонт турнікету по вул.Воздвиженська  - ФОП Логінов </t>
  </si>
  <si>
    <t>поточний ремонт огорожі на польському кладовищі КП"СЄЗ"</t>
  </si>
  <si>
    <t xml:space="preserve">розчистка ливневої каналізації по вул.Незалежності ФОП Жарик О.П. </t>
  </si>
  <si>
    <t>поточний ремонт дорожніх знаків по вул.Прилуцька ФОП Логінов</t>
  </si>
  <si>
    <t>поточний ремонт огорожі 3-МКР КП"ВУКГ"</t>
  </si>
  <si>
    <t>обслуговування системи відеоспостереження ТОВ"ННСО"</t>
  </si>
  <si>
    <t>розподіл електроенергії АТ"Чернігівобленерго"</t>
  </si>
  <si>
    <t>електроенергія ТОВ "Енера"</t>
  </si>
  <si>
    <t>поточний ремонт без тв.покриття ТОВ"Ніжинська ПШМК"</t>
  </si>
  <si>
    <t>поточний ремонт асфальтобетонного покриття ФОП "Оганян Т.Г"</t>
  </si>
  <si>
    <t>тех.нагляд ФОП Дяченко В.І.</t>
  </si>
  <si>
    <t>придбання дизпалива для генераторів КП "НУВКГ"</t>
  </si>
  <si>
    <t>обладнання для стврення системи ІР - відеоспостереження</t>
  </si>
  <si>
    <t>тех.нагляд капюремонту вул.Гоголя ТОВ"Проектстудія"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</si>
</sst>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83">
      <selection activeCell="D219" sqref="D21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132</v>
      </c>
      <c r="B1" s="74"/>
      <c r="C1" s="74"/>
      <c r="D1" s="74"/>
      <c r="E1" s="74"/>
    </row>
    <row r="2" spans="1:5" ht="24.75" customHeight="1" hidden="1">
      <c r="A2" s="75" t="s">
        <v>155</v>
      </c>
      <c r="B2" s="75"/>
      <c r="C2" s="75"/>
      <c r="D2" s="76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7" t="s">
        <v>133</v>
      </c>
      <c r="B4" s="77"/>
      <c r="C4" s="77"/>
      <c r="D4" s="53">
        <v>102434456.14</v>
      </c>
      <c r="E4" s="23"/>
    </row>
    <row r="5" spans="1:5" ht="23.25" customHeight="1" hidden="1">
      <c r="A5" s="77" t="s">
        <v>91</v>
      </c>
      <c r="B5" s="77"/>
      <c r="C5" s="77"/>
      <c r="D5" s="44"/>
      <c r="E5" s="23"/>
    </row>
    <row r="6" spans="1:5" ht="23.25" customHeight="1">
      <c r="A6" s="77" t="s">
        <v>134</v>
      </c>
      <c r="B6" s="77"/>
      <c r="C6" s="77"/>
      <c r="D6" s="44">
        <f>D9+D10</f>
        <v>880140.28</v>
      </c>
      <c r="E6" s="23"/>
    </row>
    <row r="7" spans="1:5" ht="23.25" customHeight="1" hidden="1">
      <c r="A7" s="78" t="s">
        <v>102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116</v>
      </c>
      <c r="B9" s="78"/>
      <c r="C9" s="78"/>
      <c r="D9" s="55">
        <v>880140.28</v>
      </c>
      <c r="E9" s="23"/>
    </row>
    <row r="10" spans="1:5" ht="36" customHeight="1" hidden="1">
      <c r="A10" s="79" t="s">
        <v>129</v>
      </c>
      <c r="B10" s="79"/>
      <c r="C10" s="79"/>
      <c r="D10" s="34"/>
      <c r="E10" s="23"/>
    </row>
    <row r="11" spans="1:5" ht="22.5" customHeight="1" hidden="1">
      <c r="A11" s="80" t="s">
        <v>107</v>
      </c>
      <c r="B11" s="81"/>
      <c r="C11" s="82"/>
      <c r="D11" s="34"/>
      <c r="E11" s="23"/>
    </row>
    <row r="12" spans="1:5" ht="22.5" customHeight="1" hidden="1">
      <c r="A12" s="80" t="s">
        <v>108</v>
      </c>
      <c r="B12" s="81"/>
      <c r="C12" s="82"/>
      <c r="D12" s="34"/>
      <c r="E12" s="23"/>
    </row>
    <row r="13" spans="1:5" ht="22.5" customHeight="1" hidden="1">
      <c r="A13" s="80" t="s">
        <v>104</v>
      </c>
      <c r="B13" s="81"/>
      <c r="C13" s="82"/>
      <c r="D13" s="34"/>
      <c r="E13" s="23"/>
    </row>
    <row r="14" spans="1:6" ht="23.25" customHeight="1">
      <c r="A14" s="77" t="s">
        <v>135</v>
      </c>
      <c r="B14" s="77"/>
      <c r="C14" s="77"/>
      <c r="D14" s="44">
        <f>D4+D6+D12-D11-D5</f>
        <v>103314596.42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D17+D37+D42+D49+D149+D150+D151+D154+D153+D152+D155</f>
        <v>1935150.5499999998</v>
      </c>
      <c r="E16" s="58"/>
      <c r="F16" s="51"/>
    </row>
    <row r="17" spans="1:5" s="25" customFormat="1" ht="24.75" customHeight="1">
      <c r="A17" s="43" t="s">
        <v>55</v>
      </c>
      <c r="B17" s="84" t="s">
        <v>128</v>
      </c>
      <c r="C17" s="84"/>
      <c r="D17" s="38">
        <f>D18+D19+D20+D21+D22+D23+D24+D25+D26+D27+D28+D29+D30+D31+D32+D33+D34+D35+D36</f>
        <v>953447.24</v>
      </c>
      <c r="E17" s="58"/>
    </row>
    <row r="18" spans="1:5" s="25" customFormat="1" ht="21.75" customHeight="1">
      <c r="A18" s="60"/>
      <c r="B18" s="42"/>
      <c r="C18" s="42" t="s">
        <v>112</v>
      </c>
      <c r="D18" s="40">
        <f>778793.55+174653.69</f>
        <v>953447.24</v>
      </c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103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114</v>
      </c>
      <c r="D25" s="61"/>
      <c r="E25" s="62"/>
    </row>
    <row r="26" spans="1:5" s="32" customFormat="1" ht="19.5" customHeight="1" hidden="1">
      <c r="A26" s="60"/>
      <c r="B26" s="42"/>
      <c r="C26" s="42" t="s">
        <v>78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115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5" t="s">
        <v>63</v>
      </c>
      <c r="C37" s="86"/>
      <c r="D37" s="38">
        <f>SUM(D38:D41)</f>
        <v>0</v>
      </c>
      <c r="E37" s="62"/>
    </row>
    <row r="38" spans="1:5" s="25" customFormat="1" ht="24" customHeight="1" hidden="1">
      <c r="A38" s="43"/>
      <c r="B38" s="87" t="s">
        <v>120</v>
      </c>
      <c r="C38" s="87"/>
      <c r="D38" s="40"/>
      <c r="E38" s="58"/>
    </row>
    <row r="39" spans="1:5" s="25" customFormat="1" ht="24" customHeight="1" hidden="1">
      <c r="A39" s="43"/>
      <c r="B39" s="87" t="s">
        <v>123</v>
      </c>
      <c r="C39" s="87"/>
      <c r="D39" s="41"/>
      <c r="E39" s="58"/>
    </row>
    <row r="40" spans="1:5" s="25" customFormat="1" ht="24" customHeight="1" hidden="1">
      <c r="A40" s="43"/>
      <c r="B40" s="87"/>
      <c r="C40" s="87"/>
      <c r="D40" s="40"/>
      <c r="E40" s="58"/>
    </row>
    <row r="41" spans="1:5" s="25" customFormat="1" ht="0" customHeight="1" hidden="1">
      <c r="A41" s="43"/>
      <c r="B41" s="87" t="s">
        <v>68</v>
      </c>
      <c r="C41" s="87"/>
      <c r="D41" s="40"/>
      <c r="E41" s="58"/>
    </row>
    <row r="42" spans="1:5" s="25" customFormat="1" ht="23.25" customHeight="1">
      <c r="A42" s="43" t="s">
        <v>10</v>
      </c>
      <c r="B42" s="87" t="s">
        <v>63</v>
      </c>
      <c r="C42" s="87"/>
      <c r="D42" s="38">
        <f>SUM(D43:D48)</f>
        <v>36228.06</v>
      </c>
      <c r="E42" s="58"/>
    </row>
    <row r="43" spans="1:5" s="25" customFormat="1" ht="24" customHeight="1">
      <c r="A43" s="43"/>
      <c r="B43" s="87" t="s">
        <v>59</v>
      </c>
      <c r="C43" s="87"/>
      <c r="D43" s="40">
        <v>36228.06</v>
      </c>
      <c r="E43" s="58"/>
    </row>
    <row r="44" spans="1:5" s="25" customFormat="1" ht="24" customHeight="1" hidden="1">
      <c r="A44" s="43"/>
      <c r="B44" s="87" t="s">
        <v>69</v>
      </c>
      <c r="C44" s="87"/>
      <c r="D44" s="69"/>
      <c r="E44" s="58"/>
    </row>
    <row r="45" spans="1:5" s="25" customFormat="1" ht="36" customHeight="1" hidden="1">
      <c r="A45" s="43"/>
      <c r="B45" s="87" t="s">
        <v>78</v>
      </c>
      <c r="C45" s="87"/>
      <c r="D45" s="40"/>
      <c r="E45" s="58"/>
    </row>
    <row r="46" spans="1:5" s="25" customFormat="1" ht="18.75" hidden="1">
      <c r="A46" s="43"/>
      <c r="B46" s="87" t="s">
        <v>15</v>
      </c>
      <c r="C46" s="87"/>
      <c r="D46" s="40"/>
      <c r="E46" s="58"/>
    </row>
    <row r="47" spans="1:5" s="25" customFormat="1" ht="18.75" hidden="1">
      <c r="A47" s="43"/>
      <c r="B47" s="87" t="s">
        <v>31</v>
      </c>
      <c r="C47" s="87"/>
      <c r="D47" s="40"/>
      <c r="E47" s="58"/>
    </row>
    <row r="48" spans="1:5" s="25" customFormat="1" ht="24" customHeight="1" hidden="1">
      <c r="A48" s="43"/>
      <c r="B48" s="87" t="s">
        <v>68</v>
      </c>
      <c r="C48" s="87"/>
      <c r="D48" s="40"/>
      <c r="E48" s="58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D50+D71+D92+D111+D128+D146</f>
        <v>718058.35</v>
      </c>
      <c r="E49" s="58"/>
    </row>
    <row r="50" spans="1:5" s="25" customFormat="1" ht="27" customHeight="1">
      <c r="A50" s="21"/>
      <c r="B50" s="87" t="s">
        <v>109</v>
      </c>
      <c r="C50" s="87"/>
      <c r="D50" s="49">
        <f>SUM(D51:D70)</f>
        <v>408107.2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118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>
      <c r="A58" s="60"/>
      <c r="B58" s="47"/>
      <c r="C58" s="42" t="s">
        <v>93</v>
      </c>
      <c r="D58" s="40">
        <f>380008.2+28099</f>
        <v>408107.2</v>
      </c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122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121</v>
      </c>
      <c r="D62" s="40"/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119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87" t="s">
        <v>1</v>
      </c>
      <c r="C71" s="87"/>
      <c r="D71" s="49">
        <f>SUM(D72:D91)</f>
        <v>3259.39</v>
      </c>
      <c r="E71" s="62"/>
    </row>
    <row r="72" spans="1:5" s="25" customFormat="1" ht="18" customHeight="1">
      <c r="A72" s="60"/>
      <c r="B72" s="42"/>
      <c r="C72" s="42" t="s">
        <v>14</v>
      </c>
      <c r="D72" s="40">
        <v>2050.86</v>
      </c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>
      <c r="A76" s="60"/>
      <c r="B76" s="42"/>
      <c r="C76" s="42" t="s">
        <v>68</v>
      </c>
      <c r="D76" s="40">
        <v>45</v>
      </c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>
      <c r="A80" s="60"/>
      <c r="B80" s="42"/>
      <c r="C80" s="42" t="s">
        <v>78</v>
      </c>
      <c r="D80" s="40">
        <v>159.45</v>
      </c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>
      <c r="A87" s="60"/>
      <c r="B87" s="42"/>
      <c r="C87" s="42" t="s">
        <v>80</v>
      </c>
      <c r="D87" s="40">
        <v>1004.08</v>
      </c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7" t="s">
        <v>2</v>
      </c>
      <c r="C92" s="87"/>
      <c r="D92" s="49">
        <f>SUM(D93:D110)</f>
        <v>47393.950000000004</v>
      </c>
      <c r="E92" s="62"/>
    </row>
    <row r="93" spans="1:7" s="25" customFormat="1" ht="22.5" customHeight="1">
      <c r="A93" s="60"/>
      <c r="B93" s="47"/>
      <c r="C93" s="42" t="s">
        <v>67</v>
      </c>
      <c r="D93" s="61">
        <v>17210.98</v>
      </c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>
      <c r="A96" s="60"/>
      <c r="B96" s="47"/>
      <c r="C96" s="42" t="s">
        <v>68</v>
      </c>
      <c r="D96" s="40">
        <v>15628.96</v>
      </c>
      <c r="E96" s="62"/>
    </row>
    <row r="97" spans="1:5" s="32" customFormat="1" ht="23.25" customHeight="1" hidden="1">
      <c r="A97" s="60"/>
      <c r="B97" s="47"/>
      <c r="C97" s="42" t="s">
        <v>59</v>
      </c>
      <c r="D97" s="40"/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>
      <c r="A100" s="60"/>
      <c r="B100" s="47"/>
      <c r="C100" s="42" t="s">
        <v>78</v>
      </c>
      <c r="D100" s="40">
        <v>3385.72</v>
      </c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 hidden="1">
      <c r="A103" s="60"/>
      <c r="B103" s="47"/>
      <c r="C103" s="42" t="s">
        <v>45</v>
      </c>
      <c r="D103" s="40"/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>
      <c r="A106" s="60"/>
      <c r="B106" s="47"/>
      <c r="C106" s="42" t="s">
        <v>62</v>
      </c>
      <c r="D106" s="66">
        <f>3061.73+8106.56</f>
        <v>11168.29</v>
      </c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87" t="s">
        <v>66</v>
      </c>
      <c r="C111" s="87"/>
      <c r="D111" s="49">
        <f>SUM(D112:D127)</f>
        <v>21843.420000000002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105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>
      <c r="A119" s="60"/>
      <c r="B119" s="42"/>
      <c r="C119" s="42" t="s">
        <v>78</v>
      </c>
      <c r="D119" s="40">
        <f>229.47+1006.8+19688.15+919</f>
        <v>21843.420000000002</v>
      </c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 hidden="1">
      <c r="A124" s="60"/>
      <c r="B124" s="42"/>
      <c r="C124" s="42" t="s">
        <v>106</v>
      </c>
      <c r="D124" s="40"/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7" t="s">
        <v>79</v>
      </c>
      <c r="C128" s="87"/>
      <c r="D128" s="49">
        <f>SUM(D129:D145)</f>
        <v>1493.3600000000001</v>
      </c>
      <c r="E128" s="62"/>
      <c r="G128" s="36"/>
    </row>
    <row r="129" spans="1:5" s="25" customFormat="1" ht="19.5" customHeight="1" hidden="1">
      <c r="A129" s="60"/>
      <c r="B129" s="42"/>
      <c r="C129" s="42" t="s">
        <v>117</v>
      </c>
      <c r="D129" s="40"/>
      <c r="E129" s="58"/>
    </row>
    <row r="130" spans="1:5" s="32" customFormat="1" ht="19.5" customHeight="1" hidden="1">
      <c r="A130" s="60"/>
      <c r="B130" s="42"/>
      <c r="C130" s="42" t="s">
        <v>94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>
      <c r="A136" s="60"/>
      <c r="B136" s="42"/>
      <c r="C136" s="42" t="s">
        <v>78</v>
      </c>
      <c r="D136" s="40">
        <v>50.54</v>
      </c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>
      <c r="A139" s="60"/>
      <c r="B139" s="42"/>
      <c r="C139" s="42" t="s">
        <v>45</v>
      </c>
      <c r="D139" s="40">
        <v>465.77</v>
      </c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>
      <c r="A141" s="60"/>
      <c r="B141" s="42"/>
      <c r="C141" s="42" t="s">
        <v>80</v>
      </c>
      <c r="D141" s="40">
        <v>774.61</v>
      </c>
      <c r="E141" s="62"/>
    </row>
    <row r="142" spans="1:5" s="32" customFormat="1" ht="24" customHeight="1">
      <c r="A142" s="60"/>
      <c r="B142" s="42"/>
      <c r="C142" s="42" t="s">
        <v>113</v>
      </c>
      <c r="D142" s="40">
        <v>202.44</v>
      </c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7" t="s">
        <v>75</v>
      </c>
      <c r="C146" s="87"/>
      <c r="D146" s="49">
        <f>D147+D148</f>
        <v>235961.03</v>
      </c>
      <c r="E146" s="62"/>
    </row>
    <row r="147" spans="1:5" s="32" customFormat="1" ht="24.75" customHeight="1">
      <c r="A147" s="60"/>
      <c r="B147" s="42"/>
      <c r="C147" s="42" t="s">
        <v>15</v>
      </c>
      <c r="D147" s="40"/>
      <c r="E147" s="62"/>
    </row>
    <row r="148" spans="1:5" s="32" customFormat="1" ht="24" customHeight="1">
      <c r="A148" s="60"/>
      <c r="B148" s="42"/>
      <c r="C148" s="42" t="s">
        <v>76</v>
      </c>
      <c r="D148" s="40">
        <f>199580+36381.03</f>
        <v>235961.03</v>
      </c>
      <c r="E148" s="62"/>
    </row>
    <row r="149" spans="1:8" s="32" customFormat="1" ht="25.5" customHeight="1">
      <c r="A149" s="88" t="s">
        <v>56</v>
      </c>
      <c r="B149" s="84" t="s">
        <v>141</v>
      </c>
      <c r="C149" s="84"/>
      <c r="D149" s="40">
        <v>5430</v>
      </c>
      <c r="E149" s="62"/>
      <c r="H149" s="36"/>
    </row>
    <row r="150" spans="1:5" s="25" customFormat="1" ht="39" customHeight="1">
      <c r="A150" s="89"/>
      <c r="B150" s="91" t="s">
        <v>144</v>
      </c>
      <c r="C150" s="92"/>
      <c r="D150" s="29">
        <v>496.9</v>
      </c>
      <c r="E150" s="58"/>
    </row>
    <row r="151" spans="1:5" s="25" customFormat="1" ht="38.25" customHeight="1">
      <c r="A151" s="89"/>
      <c r="B151" s="91" t="s">
        <v>145</v>
      </c>
      <c r="C151" s="92"/>
      <c r="D151" s="29">
        <v>30000</v>
      </c>
      <c r="E151" s="58"/>
    </row>
    <row r="152" spans="1:5" s="25" customFormat="1" ht="45.75" customHeight="1">
      <c r="A152" s="89"/>
      <c r="B152" s="91" t="s">
        <v>148</v>
      </c>
      <c r="C152" s="92"/>
      <c r="D152" s="40">
        <v>20000</v>
      </c>
      <c r="E152" s="58"/>
    </row>
    <row r="153" spans="1:5" s="25" customFormat="1" ht="42" customHeight="1">
      <c r="A153" s="89"/>
      <c r="B153" s="84" t="s">
        <v>149</v>
      </c>
      <c r="C153" s="84"/>
      <c r="D153" s="40">
        <v>26490</v>
      </c>
      <c r="E153" s="58"/>
    </row>
    <row r="154" spans="1:5" s="25" customFormat="1" ht="37.5" customHeight="1">
      <c r="A154" s="89"/>
      <c r="B154" s="91" t="s">
        <v>150</v>
      </c>
      <c r="C154" s="92"/>
      <c r="D154" s="40">
        <v>55000</v>
      </c>
      <c r="E154" s="58"/>
    </row>
    <row r="155" spans="1:5" s="25" customFormat="1" ht="37.5" customHeight="1">
      <c r="A155" s="90"/>
      <c r="B155" s="91" t="s">
        <v>151</v>
      </c>
      <c r="C155" s="92"/>
      <c r="D155" s="40">
        <v>90000</v>
      </c>
      <c r="E155" s="58"/>
    </row>
    <row r="156" spans="1:6" s="25" customFormat="1" ht="30" customHeight="1">
      <c r="A156" s="43" t="s">
        <v>126</v>
      </c>
      <c r="B156" s="77"/>
      <c r="C156" s="77"/>
      <c r="D156" s="39">
        <f>D166+D171+D179+D187+D191+D198+D211+D219+D225+D230+D237+D245+D250+D256+D269+D275+D291+D263</f>
        <v>4129511.5599999996</v>
      </c>
      <c r="E156" s="58"/>
      <c r="F156" s="51"/>
    </row>
    <row r="157" spans="1:6" s="25" customFormat="1" ht="19.5" customHeight="1">
      <c r="A157" s="88" t="s">
        <v>96</v>
      </c>
      <c r="B157" s="91" t="s">
        <v>100</v>
      </c>
      <c r="C157" s="92"/>
      <c r="D157" s="64">
        <v>63.41</v>
      </c>
      <c r="E157" s="48"/>
      <c r="F157" s="51"/>
    </row>
    <row r="158" spans="1:6" s="25" customFormat="1" ht="19.5" customHeight="1">
      <c r="A158" s="89"/>
      <c r="B158" s="91" t="s">
        <v>44</v>
      </c>
      <c r="C158" s="92"/>
      <c r="D158" s="64">
        <v>60635.17</v>
      </c>
      <c r="E158" s="48"/>
      <c r="F158" s="51"/>
    </row>
    <row r="159" spans="1:6" s="25" customFormat="1" ht="33.75" customHeight="1">
      <c r="A159" s="89"/>
      <c r="B159" s="91" t="s">
        <v>142</v>
      </c>
      <c r="C159" s="92"/>
      <c r="D159" s="64">
        <v>630</v>
      </c>
      <c r="E159" s="48"/>
      <c r="F159" s="51"/>
    </row>
    <row r="160" spans="1:6" s="25" customFormat="1" ht="36" customHeight="1">
      <c r="A160" s="89"/>
      <c r="B160" s="91" t="s">
        <v>143</v>
      </c>
      <c r="C160" s="92"/>
      <c r="D160" s="40">
        <f>22600+133664</f>
        <v>156264</v>
      </c>
      <c r="E160" s="48"/>
      <c r="F160" s="51"/>
    </row>
    <row r="161" spans="1:6" s="25" customFormat="1" ht="38.25" customHeight="1">
      <c r="A161" s="89"/>
      <c r="B161" s="91" t="s">
        <v>146</v>
      </c>
      <c r="C161" s="92"/>
      <c r="D161" s="40">
        <v>13260.98</v>
      </c>
      <c r="E161" s="48"/>
      <c r="F161" s="51"/>
    </row>
    <row r="162" spans="1:6" s="25" customFormat="1" ht="36" customHeight="1">
      <c r="A162" s="89"/>
      <c r="B162" s="91" t="s">
        <v>147</v>
      </c>
      <c r="C162" s="92"/>
      <c r="D162" s="40">
        <v>4965</v>
      </c>
      <c r="E162" s="48"/>
      <c r="F162" s="51"/>
    </row>
    <row r="163" spans="1:6" s="25" customFormat="1" ht="36" customHeight="1" hidden="1">
      <c r="A163" s="89"/>
      <c r="B163" s="91"/>
      <c r="C163" s="92"/>
      <c r="D163" s="40"/>
      <c r="E163" s="48"/>
      <c r="F163" s="51"/>
    </row>
    <row r="164" spans="1:6" s="25" customFormat="1" ht="36" customHeight="1" hidden="1">
      <c r="A164" s="89"/>
      <c r="B164" s="91"/>
      <c r="C164" s="92"/>
      <c r="D164" s="40"/>
      <c r="E164" s="48"/>
      <c r="F164" s="51"/>
    </row>
    <row r="165" spans="1:6" s="25" customFormat="1" ht="36" customHeight="1" hidden="1">
      <c r="A165" s="89"/>
      <c r="B165" s="91"/>
      <c r="C165" s="92"/>
      <c r="D165" s="40"/>
      <c r="E165" s="48"/>
      <c r="F165" s="51"/>
    </row>
    <row r="166" spans="1:5" s="25" customFormat="1" ht="25.5" customHeight="1">
      <c r="A166" s="90"/>
      <c r="B166" s="93" t="s">
        <v>84</v>
      </c>
      <c r="C166" s="94"/>
      <c r="D166" s="49">
        <f>SUM(D157:D165)</f>
        <v>235818.56000000003</v>
      </c>
      <c r="E166" s="48"/>
    </row>
    <row r="167" spans="1:4" s="26" customFormat="1" ht="27" customHeight="1">
      <c r="A167" s="88" t="s">
        <v>59</v>
      </c>
      <c r="B167" s="84" t="s">
        <v>130</v>
      </c>
      <c r="C167" s="84"/>
      <c r="D167" s="29">
        <v>25200</v>
      </c>
    </row>
    <row r="168" spans="1:4" s="26" customFormat="1" ht="23.25" customHeight="1">
      <c r="A168" s="89"/>
      <c r="B168" s="84" t="s">
        <v>138</v>
      </c>
      <c r="C168" s="84"/>
      <c r="D168" s="29">
        <v>54510</v>
      </c>
    </row>
    <row r="169" spans="1:4" s="26" customFormat="1" ht="21" customHeight="1" hidden="1">
      <c r="A169" s="89"/>
      <c r="B169" s="91"/>
      <c r="C169" s="92"/>
      <c r="D169" s="29"/>
    </row>
    <row r="170" spans="1:4" s="26" customFormat="1" ht="24.75" customHeight="1" hidden="1">
      <c r="A170" s="89"/>
      <c r="B170" s="91"/>
      <c r="C170" s="92"/>
      <c r="D170" s="29"/>
    </row>
    <row r="171" spans="1:8" s="26" customFormat="1" ht="24.75" customHeight="1">
      <c r="A171" s="90"/>
      <c r="B171" s="93" t="s">
        <v>84</v>
      </c>
      <c r="C171" s="94"/>
      <c r="D171" s="50">
        <f>SUM(D167:D170)</f>
        <v>79710</v>
      </c>
      <c r="F171" s="28"/>
      <c r="H171" s="28"/>
    </row>
    <row r="172" spans="1:4" s="26" customFormat="1" ht="24.75" customHeight="1" hidden="1">
      <c r="A172" s="77" t="s">
        <v>95</v>
      </c>
      <c r="B172" s="91"/>
      <c r="C172" s="92"/>
      <c r="D172" s="29"/>
    </row>
    <row r="173" spans="1:4" s="26" customFormat="1" ht="30" customHeight="1" hidden="1">
      <c r="A173" s="77"/>
      <c r="B173" s="84"/>
      <c r="C173" s="84"/>
      <c r="D173" s="29"/>
    </row>
    <row r="174" spans="1:4" s="26" customFormat="1" ht="28.5" customHeight="1" hidden="1">
      <c r="A174" s="77"/>
      <c r="B174" s="84"/>
      <c r="C174" s="84"/>
      <c r="D174" s="29"/>
    </row>
    <row r="175" spans="1:4" s="26" customFormat="1" ht="23.25" customHeight="1" hidden="1">
      <c r="A175" s="77"/>
      <c r="B175" s="84"/>
      <c r="C175" s="84"/>
      <c r="D175" s="29"/>
    </row>
    <row r="176" spans="1:4" s="26" customFormat="1" ht="34.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23.25" customHeight="1" hidden="1">
      <c r="A178" s="77"/>
      <c r="B178" s="84"/>
      <c r="C178" s="84"/>
      <c r="D178" s="29"/>
    </row>
    <row r="179" spans="1:4" s="26" customFormat="1" ht="27" customHeight="1" hidden="1">
      <c r="A179" s="77"/>
      <c r="B179" s="95" t="s">
        <v>84</v>
      </c>
      <c r="C179" s="95"/>
      <c r="D179" s="24">
        <f>SUM(D172:D178)</f>
        <v>0</v>
      </c>
    </row>
    <row r="180" spans="1:4" s="26" customFormat="1" ht="23.25" customHeight="1" hidden="1">
      <c r="A180" s="77" t="s">
        <v>15</v>
      </c>
      <c r="B180" s="91"/>
      <c r="C180" s="92"/>
      <c r="D180" s="29"/>
    </row>
    <row r="181" spans="1:4" s="26" customFormat="1" ht="24" customHeight="1" hidden="1">
      <c r="A181" s="77"/>
      <c r="B181" s="84"/>
      <c r="C181" s="84"/>
      <c r="D181" s="29"/>
    </row>
    <row r="182" spans="1:4" s="26" customFormat="1" ht="27" customHeight="1" hidden="1">
      <c r="A182" s="77"/>
      <c r="B182" s="84"/>
      <c r="C182" s="84"/>
      <c r="D182" s="29"/>
    </row>
    <row r="183" spans="1:4" s="26" customFormat="1" ht="29.25" customHeight="1" hidden="1">
      <c r="A183" s="77"/>
      <c r="B183" s="91"/>
      <c r="C183" s="92"/>
      <c r="D183" s="29"/>
    </row>
    <row r="184" spans="1:4" s="26" customFormat="1" ht="35.25" customHeight="1" hidden="1">
      <c r="A184" s="77"/>
      <c r="B184" s="91"/>
      <c r="C184" s="92"/>
      <c r="D184" s="29"/>
    </row>
    <row r="185" spans="1:4" s="26" customFormat="1" ht="35.25" customHeight="1" hidden="1">
      <c r="A185" s="77"/>
      <c r="B185" s="91"/>
      <c r="C185" s="92"/>
      <c r="D185" s="29"/>
    </row>
    <row r="186" spans="1:4" s="26" customFormat="1" ht="36.75" customHeight="1" hidden="1">
      <c r="A186" s="77"/>
      <c r="B186" s="84"/>
      <c r="C186" s="84"/>
      <c r="D186" s="29"/>
    </row>
    <row r="187" spans="1:4" s="26" customFormat="1" ht="21.75" customHeight="1" hidden="1">
      <c r="A187" s="77"/>
      <c r="B187" s="95" t="s">
        <v>84</v>
      </c>
      <c r="C187" s="95"/>
      <c r="D187" s="24">
        <f>D180+D181+D182+D186+D183+D184+D185</f>
        <v>0</v>
      </c>
    </row>
    <row r="188" spans="1:4" s="26" customFormat="1" ht="27" customHeight="1" hidden="1">
      <c r="A188" s="77" t="s">
        <v>30</v>
      </c>
      <c r="B188" s="84"/>
      <c r="C188" s="84"/>
      <c r="D188" s="29"/>
    </row>
    <row r="189" spans="1:4" s="26" customFormat="1" ht="32.25" customHeight="1" hidden="1">
      <c r="A189" s="77"/>
      <c r="B189" s="91"/>
      <c r="C189" s="92"/>
      <c r="D189" s="29"/>
    </row>
    <row r="190" spans="1:4" s="26" customFormat="1" ht="42.75" customHeight="1" hidden="1">
      <c r="A190" s="77"/>
      <c r="B190" s="84"/>
      <c r="C190" s="84"/>
      <c r="D190" s="29"/>
    </row>
    <row r="191" spans="1:6" s="26" customFormat="1" ht="24" customHeight="1" hidden="1">
      <c r="A191" s="77"/>
      <c r="B191" s="95" t="s">
        <v>84</v>
      </c>
      <c r="C191" s="95"/>
      <c r="D191" s="24">
        <f>D188+D189+D190</f>
        <v>0</v>
      </c>
      <c r="F191" s="28"/>
    </row>
    <row r="192" spans="1:4" s="26" customFormat="1" ht="0.75" customHeight="1" hidden="1">
      <c r="A192" s="88" t="s">
        <v>85</v>
      </c>
      <c r="B192" s="91"/>
      <c r="C192" s="92"/>
      <c r="D192" s="29"/>
    </row>
    <row r="193" spans="1:4" s="26" customFormat="1" ht="27" customHeight="1" hidden="1">
      <c r="A193" s="89"/>
      <c r="B193" s="84"/>
      <c r="C193" s="84"/>
      <c r="D193" s="29"/>
    </row>
    <row r="194" spans="1:4" s="26" customFormat="1" ht="31.5" customHeight="1" hidden="1">
      <c r="A194" s="89"/>
      <c r="B194" s="91"/>
      <c r="C194" s="92"/>
      <c r="D194" s="29"/>
    </row>
    <row r="195" spans="1:4" s="26" customFormat="1" ht="21.75" customHeight="1" hidden="1">
      <c r="A195" s="89"/>
      <c r="B195" s="87"/>
      <c r="C195" s="87"/>
      <c r="D195" s="29"/>
    </row>
    <row r="196" spans="1:4" s="26" customFormat="1" ht="37.5" customHeight="1" hidden="1">
      <c r="A196" s="89"/>
      <c r="B196" s="87"/>
      <c r="C196" s="87"/>
      <c r="D196" s="29"/>
    </row>
    <row r="197" spans="1:4" s="26" customFormat="1" ht="19.5" customHeight="1" hidden="1">
      <c r="A197" s="89"/>
      <c r="B197" s="85"/>
      <c r="C197" s="86"/>
      <c r="D197" s="29"/>
    </row>
    <row r="198" spans="1:7" s="26" customFormat="1" ht="30" customHeight="1" hidden="1">
      <c r="A198" s="90"/>
      <c r="B198" s="95" t="s">
        <v>84</v>
      </c>
      <c r="C198" s="95"/>
      <c r="D198" s="50">
        <f>SUM(D192:D197)</f>
        <v>0</v>
      </c>
      <c r="G198" s="28"/>
    </row>
    <row r="199" spans="1:7" s="26" customFormat="1" ht="25.5" customHeight="1">
      <c r="A199" s="88" t="s">
        <v>60</v>
      </c>
      <c r="B199" s="91" t="s">
        <v>99</v>
      </c>
      <c r="C199" s="92"/>
      <c r="D199" s="29">
        <f>387.24+1883.56+2283.98+169.43+281.59+107.84</f>
        <v>5113.640000000001</v>
      </c>
      <c r="G199" s="28"/>
    </row>
    <row r="200" spans="1:4" s="26" customFormat="1" ht="27.75" customHeight="1">
      <c r="A200" s="89"/>
      <c r="B200" s="84" t="s">
        <v>124</v>
      </c>
      <c r="C200" s="84"/>
      <c r="D200" s="29">
        <f>181.64+9095.57+29219.29+926.86+238.23+173.15</f>
        <v>39834.740000000005</v>
      </c>
    </row>
    <row r="201" spans="1:4" s="26" customFormat="1" ht="30.75" customHeight="1">
      <c r="A201" s="89"/>
      <c r="B201" s="91" t="s">
        <v>127</v>
      </c>
      <c r="C201" s="92"/>
      <c r="D201" s="40">
        <v>706856.04</v>
      </c>
    </row>
    <row r="202" spans="1:4" s="26" customFormat="1" ht="30" customHeight="1" hidden="1">
      <c r="A202" s="89"/>
      <c r="B202" s="84"/>
      <c r="C202" s="84"/>
      <c r="D202" s="29"/>
    </row>
    <row r="203" spans="1:4" s="26" customFormat="1" ht="32.25" customHeight="1" hidden="1">
      <c r="A203" s="89"/>
      <c r="B203" s="84"/>
      <c r="C203" s="84"/>
      <c r="D203" s="29"/>
    </row>
    <row r="204" spans="1:4" s="26" customFormat="1" ht="31.5" customHeight="1" hidden="1">
      <c r="A204" s="89"/>
      <c r="B204" s="91"/>
      <c r="C204" s="92"/>
      <c r="D204" s="29"/>
    </row>
    <row r="205" spans="1:4" s="26" customFormat="1" ht="27.75" customHeight="1" hidden="1">
      <c r="A205" s="89"/>
      <c r="B205" s="91"/>
      <c r="C205" s="92"/>
      <c r="D205" s="29"/>
    </row>
    <row r="206" spans="1:4" s="26" customFormat="1" ht="27.75" customHeight="1" hidden="1">
      <c r="A206" s="89"/>
      <c r="B206" s="91"/>
      <c r="C206" s="92"/>
      <c r="D206" s="29"/>
    </row>
    <row r="207" spans="1:4" s="26" customFormat="1" ht="34.5" customHeight="1" hidden="1">
      <c r="A207" s="89"/>
      <c r="B207" s="91"/>
      <c r="C207" s="92"/>
      <c r="D207" s="29"/>
    </row>
    <row r="208" spans="1:4" s="26" customFormat="1" ht="24.75" customHeight="1" hidden="1">
      <c r="A208" s="89"/>
      <c r="B208" s="91"/>
      <c r="C208" s="92"/>
      <c r="D208" s="29"/>
    </row>
    <row r="209" spans="1:4" s="26" customFormat="1" ht="24.75" customHeight="1" hidden="1">
      <c r="A209" s="89"/>
      <c r="B209" s="96"/>
      <c r="C209" s="97"/>
      <c r="D209" s="29"/>
    </row>
    <row r="210" spans="1:4" s="26" customFormat="1" ht="24.75" customHeight="1" hidden="1">
      <c r="A210" s="89"/>
      <c r="B210" s="96"/>
      <c r="C210" s="97"/>
      <c r="D210" s="29"/>
    </row>
    <row r="211" spans="1:7" s="26" customFormat="1" ht="25.5" customHeight="1">
      <c r="A211" s="90"/>
      <c r="B211" s="95" t="s">
        <v>84</v>
      </c>
      <c r="C211" s="95"/>
      <c r="D211" s="50">
        <f>SUM(D199:D210)</f>
        <v>751804.42</v>
      </c>
      <c r="F211" s="28"/>
      <c r="G211" s="28"/>
    </row>
    <row r="212" spans="1:4" s="26" customFormat="1" ht="34.5" customHeight="1" hidden="1">
      <c r="A212" s="77" t="s">
        <v>18</v>
      </c>
      <c r="B212" s="91" t="s">
        <v>99</v>
      </c>
      <c r="C212" s="92"/>
      <c r="D212" s="29"/>
    </row>
    <row r="213" spans="1:4" s="26" customFormat="1" ht="29.25" customHeight="1" hidden="1">
      <c r="A213" s="77"/>
      <c r="B213" s="91" t="s">
        <v>44</v>
      </c>
      <c r="C213" s="92"/>
      <c r="D213" s="29"/>
    </row>
    <row r="214" spans="1:4" s="26" customFormat="1" ht="29.25" customHeight="1" hidden="1">
      <c r="A214" s="77"/>
      <c r="B214" s="84" t="s">
        <v>152</v>
      </c>
      <c r="C214" s="84"/>
      <c r="D214" s="29"/>
    </row>
    <row r="215" spans="1:4" s="26" customFormat="1" ht="22.5" customHeight="1">
      <c r="A215" s="77"/>
      <c r="B215" s="84" t="s">
        <v>140</v>
      </c>
      <c r="C215" s="84"/>
      <c r="D215" s="29">
        <v>1.2</v>
      </c>
    </row>
    <row r="216" spans="1:4" s="26" customFormat="1" ht="20.25" customHeight="1" hidden="1">
      <c r="A216" s="77"/>
      <c r="B216" s="84"/>
      <c r="C216" s="84"/>
      <c r="D216" s="29"/>
    </row>
    <row r="217" spans="1:4" s="26" customFormat="1" ht="22.5" customHeight="1" hidden="1">
      <c r="A217" s="77"/>
      <c r="B217" s="91"/>
      <c r="C217" s="92"/>
      <c r="D217" s="29"/>
    </row>
    <row r="218" spans="1:4" s="26" customFormat="1" ht="39.75" customHeight="1" hidden="1">
      <c r="A218" s="77"/>
      <c r="B218" s="91"/>
      <c r="C218" s="92"/>
      <c r="D218" s="29"/>
    </row>
    <row r="219" spans="1:4" s="26" customFormat="1" ht="27.75" customHeight="1">
      <c r="A219" s="77"/>
      <c r="B219" s="95" t="s">
        <v>84</v>
      </c>
      <c r="C219" s="95"/>
      <c r="D219" s="50">
        <f>SUM(D212:D218)</f>
        <v>1.2</v>
      </c>
    </row>
    <row r="220" spans="1:4" s="26" customFormat="1" ht="27.75" customHeight="1">
      <c r="A220" s="88" t="s">
        <v>31</v>
      </c>
      <c r="B220" s="91" t="s">
        <v>136</v>
      </c>
      <c r="C220" s="92"/>
      <c r="D220" s="41">
        <v>11600</v>
      </c>
    </row>
    <row r="221" spans="1:4" s="26" customFormat="1" ht="30.75" customHeight="1">
      <c r="A221" s="89"/>
      <c r="B221" s="91" t="s">
        <v>111</v>
      </c>
      <c r="C221" s="92"/>
      <c r="D221" s="29">
        <v>2100</v>
      </c>
    </row>
    <row r="222" spans="1:4" s="26" customFormat="1" ht="27.75" customHeight="1">
      <c r="A222" s="89"/>
      <c r="B222" s="84" t="s">
        <v>137</v>
      </c>
      <c r="C222" s="84"/>
      <c r="D222" s="29">
        <v>7000</v>
      </c>
    </row>
    <row r="223" spans="1:4" s="26" customFormat="1" ht="24.75" customHeight="1">
      <c r="A223" s="89"/>
      <c r="B223" s="84" t="s">
        <v>44</v>
      </c>
      <c r="C223" s="84"/>
      <c r="D223" s="29">
        <v>900</v>
      </c>
    </row>
    <row r="224" spans="1:4" s="26" customFormat="1" ht="27" customHeight="1" hidden="1">
      <c r="A224" s="89"/>
      <c r="B224" s="91"/>
      <c r="C224" s="92"/>
      <c r="D224" s="29"/>
    </row>
    <row r="225" spans="1:8" s="26" customFormat="1" ht="23.25" customHeight="1">
      <c r="A225" s="90"/>
      <c r="B225" s="95" t="s">
        <v>84</v>
      </c>
      <c r="C225" s="95"/>
      <c r="D225" s="50">
        <f>SUM(D220:D224)</f>
        <v>21600</v>
      </c>
      <c r="F225" s="28"/>
      <c r="G225" s="28"/>
      <c r="H225" s="28"/>
    </row>
    <row r="226" spans="1:4" s="26" customFormat="1" ht="24.75" customHeight="1" hidden="1">
      <c r="A226" s="88" t="s">
        <v>94</v>
      </c>
      <c r="B226" s="91"/>
      <c r="C226" s="92"/>
      <c r="D226" s="29"/>
    </row>
    <row r="227" spans="1:4" s="26" customFormat="1" ht="24" customHeight="1" hidden="1">
      <c r="A227" s="89"/>
      <c r="B227" s="91"/>
      <c r="C227" s="92"/>
      <c r="D227" s="29"/>
    </row>
    <row r="228" spans="1:4" s="26" customFormat="1" ht="21.75" customHeight="1" hidden="1">
      <c r="A228" s="89"/>
      <c r="B228" s="91"/>
      <c r="C228" s="92"/>
      <c r="D228" s="29"/>
    </row>
    <row r="229" spans="1:4" s="26" customFormat="1" ht="25.5" customHeight="1" hidden="1">
      <c r="A229" s="89"/>
      <c r="B229" s="87"/>
      <c r="C229" s="87"/>
      <c r="D229" s="29"/>
    </row>
    <row r="230" spans="1:4" s="26" customFormat="1" ht="48.75" customHeight="1" hidden="1">
      <c r="A230" s="90"/>
      <c r="B230" s="95" t="s">
        <v>84</v>
      </c>
      <c r="C230" s="95"/>
      <c r="D230" s="50">
        <f>SUM(D226:D229)</f>
        <v>0</v>
      </c>
    </row>
    <row r="231" spans="1:6" s="26" customFormat="1" ht="27.75" customHeight="1">
      <c r="A231" s="98" t="s">
        <v>45</v>
      </c>
      <c r="B231" s="91" t="s">
        <v>99</v>
      </c>
      <c r="C231" s="92"/>
      <c r="D231" s="29">
        <v>847.96</v>
      </c>
      <c r="F231" s="28"/>
    </row>
    <row r="232" spans="1:4" s="26" customFormat="1" ht="27" customHeight="1">
      <c r="A232" s="99"/>
      <c r="B232" s="91" t="s">
        <v>97</v>
      </c>
      <c r="C232" s="92"/>
      <c r="D232" s="29">
        <v>929.62</v>
      </c>
    </row>
    <row r="233" spans="1:4" s="26" customFormat="1" ht="40.5" customHeight="1">
      <c r="A233" s="99"/>
      <c r="B233" s="91" t="s">
        <v>156</v>
      </c>
      <c r="C233" s="92"/>
      <c r="D233" s="29">
        <v>30000</v>
      </c>
    </row>
    <row r="234" spans="1:4" s="26" customFormat="1" ht="18" customHeight="1">
      <c r="A234" s="99"/>
      <c r="B234" s="84" t="s">
        <v>110</v>
      </c>
      <c r="C234" s="84"/>
      <c r="D234" s="29">
        <v>4800</v>
      </c>
    </row>
    <row r="235" spans="1:4" s="26" customFormat="1" ht="23.25" customHeight="1" hidden="1">
      <c r="A235" s="99"/>
      <c r="B235" s="91"/>
      <c r="C235" s="92"/>
      <c r="D235" s="29"/>
    </row>
    <row r="236" spans="1:4" s="26" customFormat="1" ht="23.25" customHeight="1" hidden="1">
      <c r="A236" s="99"/>
      <c r="B236" s="91"/>
      <c r="C236" s="92"/>
      <c r="D236" s="29"/>
    </row>
    <row r="237" spans="1:7" s="26" customFormat="1" ht="28.5" customHeight="1">
      <c r="A237" s="100"/>
      <c r="B237" s="95" t="s">
        <v>84</v>
      </c>
      <c r="C237" s="95"/>
      <c r="D237" s="50">
        <f>SUM(D231:D236)</f>
        <v>36577.58</v>
      </c>
      <c r="G237" s="28"/>
    </row>
    <row r="238" spans="1:4" s="26" customFormat="1" ht="24" customHeight="1">
      <c r="A238" s="88" t="s">
        <v>64</v>
      </c>
      <c r="B238" s="91" t="s">
        <v>101</v>
      </c>
      <c r="C238" s="92"/>
      <c r="D238" s="29">
        <v>180</v>
      </c>
    </row>
    <row r="239" spans="1:4" s="26" customFormat="1" ht="24.75" customHeight="1">
      <c r="A239" s="89"/>
      <c r="B239" s="84" t="s">
        <v>139</v>
      </c>
      <c r="C239" s="84"/>
      <c r="D239" s="29">
        <v>15000</v>
      </c>
    </row>
    <row r="240" spans="1:4" s="26" customFormat="1" ht="27" customHeight="1">
      <c r="A240" s="89"/>
      <c r="B240" s="84" t="s">
        <v>153</v>
      </c>
      <c r="C240" s="84"/>
      <c r="D240" s="29">
        <v>36000</v>
      </c>
    </row>
    <row r="241" spans="1:4" s="26" customFormat="1" ht="27" customHeight="1">
      <c r="A241" s="89"/>
      <c r="B241" s="84" t="s">
        <v>98</v>
      </c>
      <c r="C241" s="84"/>
      <c r="D241" s="29">
        <v>10000</v>
      </c>
    </row>
    <row r="242" spans="1:4" s="26" customFormat="1" ht="27" customHeight="1" hidden="1">
      <c r="A242" s="89"/>
      <c r="B242" s="84"/>
      <c r="C242" s="84"/>
      <c r="D242" s="29"/>
    </row>
    <row r="243" spans="1:4" s="26" customFormat="1" ht="27.75" customHeight="1" hidden="1">
      <c r="A243" s="89"/>
      <c r="B243" s="84"/>
      <c r="C243" s="84"/>
      <c r="D243" s="29"/>
    </row>
    <row r="244" spans="1:4" s="26" customFormat="1" ht="17.25" customHeight="1" hidden="1">
      <c r="A244" s="89"/>
      <c r="B244" s="84"/>
      <c r="C244" s="84"/>
      <c r="D244" s="29"/>
    </row>
    <row r="245" spans="1:4" s="26" customFormat="1" ht="24" customHeight="1">
      <c r="A245" s="90"/>
      <c r="B245" s="95" t="s">
        <v>84</v>
      </c>
      <c r="C245" s="95"/>
      <c r="D245" s="50">
        <f>SUM(D238:D244)</f>
        <v>61180</v>
      </c>
    </row>
    <row r="246" spans="1:5" s="26" customFormat="1" ht="21.75" customHeight="1">
      <c r="A246" s="88" t="s">
        <v>80</v>
      </c>
      <c r="B246" s="91" t="s">
        <v>111</v>
      </c>
      <c r="C246" s="92"/>
      <c r="D246" s="29">
        <v>1260</v>
      </c>
      <c r="E246" s="29">
        <v>211.99</v>
      </c>
    </row>
    <row r="247" spans="1:5" s="26" customFormat="1" ht="21.75" customHeight="1" hidden="1">
      <c r="A247" s="89"/>
      <c r="B247" s="91"/>
      <c r="C247" s="92"/>
      <c r="D247" s="29"/>
      <c r="E247" s="29">
        <f>126.65+506.43</f>
        <v>633.08</v>
      </c>
    </row>
    <row r="248" spans="1:5" s="26" customFormat="1" ht="21.75" customHeight="1" hidden="1">
      <c r="A248" s="89"/>
      <c r="B248" s="91"/>
      <c r="C248" s="92"/>
      <c r="D248" s="29"/>
      <c r="E248" s="29">
        <f>300+120+682.99</f>
        <v>1102.99</v>
      </c>
    </row>
    <row r="249" spans="1:5" s="26" customFormat="1" ht="20.25" customHeight="1" hidden="1">
      <c r="A249" s="89"/>
      <c r="B249" s="84"/>
      <c r="C249" s="84"/>
      <c r="D249" s="29"/>
      <c r="E249" s="28"/>
    </row>
    <row r="250" spans="1:4" s="26" customFormat="1" ht="25.5" customHeight="1">
      <c r="A250" s="90"/>
      <c r="B250" s="95" t="s">
        <v>84</v>
      </c>
      <c r="C250" s="95"/>
      <c r="D250" s="50">
        <f>SUM(D246:D249)</f>
        <v>1260</v>
      </c>
    </row>
    <row r="251" spans="1:4" s="26" customFormat="1" ht="31.5" customHeight="1" hidden="1">
      <c r="A251" s="88" t="s">
        <v>87</v>
      </c>
      <c r="B251" s="84"/>
      <c r="C251" s="84"/>
      <c r="D251" s="29"/>
    </row>
    <row r="252" spans="1:4" s="26" customFormat="1" ht="24" customHeight="1" hidden="1">
      <c r="A252" s="89"/>
      <c r="B252" s="91"/>
      <c r="C252" s="92"/>
      <c r="D252" s="29"/>
    </row>
    <row r="253" spans="1:4" s="26" customFormat="1" ht="40.5" customHeight="1" hidden="1">
      <c r="A253" s="89"/>
      <c r="B253" s="84"/>
      <c r="C253" s="84"/>
      <c r="D253" s="29"/>
    </row>
    <row r="254" spans="1:4" s="26" customFormat="1" ht="33" customHeight="1" hidden="1">
      <c r="A254" s="89"/>
      <c r="B254" s="84"/>
      <c r="C254" s="84"/>
      <c r="D254" s="29"/>
    </row>
    <row r="255" spans="1:4" s="26" customFormat="1" ht="24" customHeight="1" hidden="1">
      <c r="A255" s="89"/>
      <c r="B255" s="84"/>
      <c r="C255" s="84"/>
      <c r="D255" s="29"/>
    </row>
    <row r="256" spans="1:4" s="26" customFormat="1" ht="32.25" customHeight="1" hidden="1">
      <c r="A256" s="90"/>
      <c r="B256" s="95" t="s">
        <v>84</v>
      </c>
      <c r="C256" s="95"/>
      <c r="D256" s="50">
        <f>SUM(D251:D255)</f>
        <v>0</v>
      </c>
    </row>
    <row r="257" spans="1:4" s="26" customFormat="1" ht="24" customHeight="1" hidden="1">
      <c r="A257" s="88" t="s">
        <v>0</v>
      </c>
      <c r="B257" s="84"/>
      <c r="C257" s="84"/>
      <c r="D257" s="29"/>
    </row>
    <row r="258" spans="1:4" s="26" customFormat="1" ht="29.25" customHeight="1" hidden="1">
      <c r="A258" s="89"/>
      <c r="B258" s="91"/>
      <c r="C258" s="92"/>
      <c r="D258" s="29"/>
    </row>
    <row r="259" spans="1:4" s="26" customFormat="1" ht="33" customHeight="1" hidden="1">
      <c r="A259" s="89"/>
      <c r="B259" s="84"/>
      <c r="C259" s="84"/>
      <c r="D259" s="29"/>
    </row>
    <row r="260" spans="1:4" s="26" customFormat="1" ht="36.75" customHeight="1" hidden="1">
      <c r="A260" s="89"/>
      <c r="B260" s="84"/>
      <c r="C260" s="84"/>
      <c r="D260" s="29"/>
    </row>
    <row r="261" spans="1:4" s="26" customFormat="1" ht="36.75" customHeight="1" hidden="1">
      <c r="A261" s="89"/>
      <c r="B261" s="91"/>
      <c r="C261" s="101"/>
      <c r="D261" s="29"/>
    </row>
    <row r="262" spans="1:4" s="26" customFormat="1" ht="40.5" customHeight="1" hidden="1">
      <c r="A262" s="89"/>
      <c r="B262" s="84"/>
      <c r="C262" s="84"/>
      <c r="D262" s="29"/>
    </row>
    <row r="263" spans="1:4" s="26" customFormat="1" ht="27" customHeight="1" hidden="1">
      <c r="A263" s="90"/>
      <c r="B263" s="95" t="s">
        <v>84</v>
      </c>
      <c r="C263" s="95"/>
      <c r="D263" s="50">
        <f>SUM(D257:E262)</f>
        <v>0</v>
      </c>
    </row>
    <row r="264" spans="1:4" s="26" customFormat="1" ht="36.75" customHeight="1" hidden="1">
      <c r="A264" s="88" t="s">
        <v>58</v>
      </c>
      <c r="B264" s="91"/>
      <c r="C264" s="92"/>
      <c r="D264" s="29"/>
    </row>
    <row r="265" spans="1:4" s="26" customFormat="1" ht="38.25" customHeight="1" hidden="1">
      <c r="A265" s="89"/>
      <c r="B265" s="91"/>
      <c r="C265" s="92"/>
      <c r="D265" s="29"/>
    </row>
    <row r="266" spans="1:4" s="26" customFormat="1" ht="57.75" customHeight="1" hidden="1">
      <c r="A266" s="89"/>
      <c r="B266" s="84"/>
      <c r="C266" s="84"/>
      <c r="D266" s="29"/>
    </row>
    <row r="267" spans="1:4" s="26" customFormat="1" ht="36.75" customHeight="1" hidden="1">
      <c r="A267" s="89"/>
      <c r="B267" s="84"/>
      <c r="C267" s="84"/>
      <c r="D267" s="29"/>
    </row>
    <row r="268" spans="1:4" s="26" customFormat="1" ht="40.5" customHeight="1" hidden="1">
      <c r="A268" s="89"/>
      <c r="B268" s="84"/>
      <c r="C268" s="84"/>
      <c r="D268" s="29"/>
    </row>
    <row r="269" spans="1:4" s="26" customFormat="1" ht="27" customHeight="1" hidden="1">
      <c r="A269" s="90"/>
      <c r="B269" s="95" t="s">
        <v>84</v>
      </c>
      <c r="C269" s="95"/>
      <c r="D269" s="50">
        <f>SUM(D264:E268)</f>
        <v>0</v>
      </c>
    </row>
    <row r="270" spans="1:4" s="26" customFormat="1" ht="28.5" customHeight="1" hidden="1">
      <c r="A270" s="88" t="s">
        <v>125</v>
      </c>
      <c r="B270" s="84"/>
      <c r="C270" s="84"/>
      <c r="D270" s="29"/>
    </row>
    <row r="271" spans="1:4" s="26" customFormat="1" ht="32.25" customHeight="1" hidden="1">
      <c r="A271" s="89"/>
      <c r="B271" s="91"/>
      <c r="C271" s="92"/>
      <c r="D271" s="29"/>
    </row>
    <row r="272" spans="1:4" s="26" customFormat="1" ht="36" customHeight="1" hidden="1">
      <c r="A272" s="89"/>
      <c r="B272" s="91"/>
      <c r="C272" s="92"/>
      <c r="D272" s="29"/>
    </row>
    <row r="273" spans="1:4" s="26" customFormat="1" ht="22.5" customHeight="1" hidden="1">
      <c r="A273" s="89"/>
      <c r="B273" s="84"/>
      <c r="C273" s="84"/>
      <c r="D273" s="29"/>
    </row>
    <row r="274" spans="1:4" s="26" customFormat="1" ht="33" customHeight="1" hidden="1">
      <c r="A274" s="89"/>
      <c r="B274" s="84"/>
      <c r="C274" s="84"/>
      <c r="D274" s="29"/>
    </row>
    <row r="275" spans="1:4" s="26" customFormat="1" ht="26.25" customHeight="1" hidden="1">
      <c r="A275" s="90"/>
      <c r="B275" s="95" t="s">
        <v>84</v>
      </c>
      <c r="C275" s="95"/>
      <c r="D275" s="50">
        <f>SUM(D270:E274)</f>
        <v>0</v>
      </c>
    </row>
    <row r="276" spans="1:4" s="26" customFormat="1" ht="39.75" customHeight="1" hidden="1">
      <c r="A276" s="102" t="s">
        <v>12</v>
      </c>
      <c r="B276" s="91" t="s">
        <v>99</v>
      </c>
      <c r="C276" s="92"/>
      <c r="D276" s="59"/>
    </row>
    <row r="277" spans="1:4" s="26" customFormat="1" ht="33" customHeight="1">
      <c r="A277" s="103"/>
      <c r="B277" s="91" t="s">
        <v>157</v>
      </c>
      <c r="C277" s="92"/>
      <c r="D277" s="67">
        <v>12035</v>
      </c>
    </row>
    <row r="278" spans="1:4" s="26" customFormat="1" ht="27" customHeight="1">
      <c r="A278" s="103"/>
      <c r="B278" s="91" t="s">
        <v>158</v>
      </c>
      <c r="C278" s="92"/>
      <c r="D278" s="67">
        <v>13227.99</v>
      </c>
    </row>
    <row r="279" spans="1:4" s="26" customFormat="1" ht="29.25" customHeight="1">
      <c r="A279" s="103"/>
      <c r="B279" s="91" t="s">
        <v>159</v>
      </c>
      <c r="C279" s="101"/>
      <c r="D279" s="67">
        <v>45000</v>
      </c>
    </row>
    <row r="280" spans="1:4" s="26" customFormat="1" ht="27.75" customHeight="1">
      <c r="A280" s="103"/>
      <c r="B280" s="91" t="s">
        <v>160</v>
      </c>
      <c r="C280" s="101"/>
      <c r="D280" s="67">
        <v>45917</v>
      </c>
    </row>
    <row r="281" spans="1:4" s="26" customFormat="1" ht="33.75" customHeight="1">
      <c r="A281" s="103"/>
      <c r="B281" s="91" t="s">
        <v>161</v>
      </c>
      <c r="C281" s="101"/>
      <c r="D281" s="67">
        <v>1491.17</v>
      </c>
    </row>
    <row r="282" spans="1:4" s="26" customFormat="1" ht="33.75" customHeight="1">
      <c r="A282" s="103"/>
      <c r="B282" s="91" t="s">
        <v>162</v>
      </c>
      <c r="C282" s="101"/>
      <c r="D282" s="67">
        <v>6230</v>
      </c>
    </row>
    <row r="283" spans="1:4" s="26" customFormat="1" ht="31.5" customHeight="1">
      <c r="A283" s="103"/>
      <c r="B283" s="91" t="s">
        <v>131</v>
      </c>
      <c r="C283" s="101"/>
      <c r="D283" s="67">
        <v>254803.9</v>
      </c>
    </row>
    <row r="284" spans="1:4" s="26" customFormat="1" ht="27" customHeight="1">
      <c r="A284" s="103"/>
      <c r="B284" s="91" t="s">
        <v>163</v>
      </c>
      <c r="C284" s="92"/>
      <c r="D284" s="67">
        <v>17080.18</v>
      </c>
    </row>
    <row r="285" spans="1:4" s="26" customFormat="1" ht="27" customHeight="1">
      <c r="A285" s="103"/>
      <c r="B285" s="91" t="s">
        <v>164</v>
      </c>
      <c r="C285" s="101"/>
      <c r="D285" s="70">
        <v>49379.76</v>
      </c>
    </row>
    <row r="286" spans="1:4" s="26" customFormat="1" ht="27" customHeight="1">
      <c r="A286" s="103"/>
      <c r="B286" s="91" t="s">
        <v>165</v>
      </c>
      <c r="C286" s="101"/>
      <c r="D286" s="70">
        <v>612798.2</v>
      </c>
    </row>
    <row r="287" spans="1:4" s="26" customFormat="1" ht="27.75" customHeight="1">
      <c r="A287" s="103"/>
      <c r="B287" s="105" t="s">
        <v>166</v>
      </c>
      <c r="C287" s="106"/>
      <c r="D287" s="70">
        <v>563953</v>
      </c>
    </row>
    <row r="288" spans="1:4" s="26" customFormat="1" ht="27.75" customHeight="1">
      <c r="A288" s="103"/>
      <c r="B288" s="105" t="s">
        <v>167</v>
      </c>
      <c r="C288" s="106"/>
      <c r="D288" s="70">
        <v>19765</v>
      </c>
    </row>
    <row r="289" spans="1:4" s="26" customFormat="1" ht="27.75" customHeight="1">
      <c r="A289" s="103"/>
      <c r="B289" s="105" t="s">
        <v>168</v>
      </c>
      <c r="C289" s="106"/>
      <c r="D289" s="70">
        <v>1299878.6</v>
      </c>
    </row>
    <row r="290" spans="1:4" s="26" customFormat="1" ht="30.75" customHeight="1" hidden="1">
      <c r="A290" s="104"/>
      <c r="B290" s="91"/>
      <c r="C290" s="92"/>
      <c r="D290" s="68"/>
    </row>
    <row r="291" spans="1:6" s="26" customFormat="1" ht="36" customHeight="1">
      <c r="A291" s="43"/>
      <c r="B291" s="93" t="s">
        <v>84</v>
      </c>
      <c r="C291" s="94"/>
      <c r="D291" s="50">
        <f>SUM(D276:D290)</f>
        <v>2941559.8</v>
      </c>
      <c r="F291" s="28"/>
    </row>
    <row r="292" spans="1:8" s="26" customFormat="1" ht="27.75" customHeight="1">
      <c r="A292" s="21"/>
      <c r="B292" s="107" t="s">
        <v>19</v>
      </c>
      <c r="C292" s="108"/>
      <c r="D292" s="24">
        <f>D156+D16</f>
        <v>6064662.109999999</v>
      </c>
      <c r="E292" s="27"/>
      <c r="F292" s="28"/>
      <c r="G292" s="28"/>
      <c r="H292" s="28"/>
    </row>
    <row r="293" spans="1:7" s="26" customFormat="1" ht="25.5" customHeight="1">
      <c r="A293" s="21"/>
      <c r="B293" s="109" t="s">
        <v>57</v>
      </c>
      <c r="C293" s="109"/>
      <c r="D293" s="24">
        <f>SUM(D294:E306)</f>
        <v>22070.36</v>
      </c>
      <c r="E293" s="27"/>
      <c r="G293" s="28"/>
    </row>
    <row r="294" spans="1:7" s="26" customFormat="1" ht="36.75" customHeight="1">
      <c r="A294" s="43" t="s">
        <v>119</v>
      </c>
      <c r="B294" s="110" t="s">
        <v>169</v>
      </c>
      <c r="C294" s="111"/>
      <c r="D294" s="65">
        <v>18000</v>
      </c>
      <c r="E294" s="27"/>
      <c r="G294" s="28"/>
    </row>
    <row r="295" spans="1:5" s="26" customFormat="1" ht="21" customHeight="1" hidden="1">
      <c r="A295" s="43"/>
      <c r="B295" s="84"/>
      <c r="C295" s="84"/>
      <c r="D295" s="29"/>
      <c r="E295" s="27"/>
    </row>
    <row r="296" spans="1:5" s="26" customFormat="1" ht="31.5" customHeight="1">
      <c r="A296" s="43" t="s">
        <v>12</v>
      </c>
      <c r="B296" s="84" t="s">
        <v>170</v>
      </c>
      <c r="C296" s="84"/>
      <c r="D296" s="29">
        <v>4070.36</v>
      </c>
      <c r="E296" s="57"/>
    </row>
    <row r="297" spans="1:5" s="26" customFormat="1" ht="46.5" customHeight="1" hidden="1">
      <c r="A297" s="43"/>
      <c r="B297" s="84"/>
      <c r="C297" s="84"/>
      <c r="D297" s="56"/>
      <c r="E297" s="57"/>
    </row>
    <row r="298" spans="1:5" s="26" customFormat="1" ht="18.75" hidden="1">
      <c r="A298" s="43"/>
      <c r="B298" s="109"/>
      <c r="C298" s="109"/>
      <c r="D298" s="56"/>
      <c r="E298" s="57"/>
    </row>
    <row r="299" spans="1:5" s="26" customFormat="1" ht="12.75" customHeight="1" hidden="1">
      <c r="A299" s="43"/>
      <c r="B299" s="84"/>
      <c r="C299" s="84"/>
      <c r="D299" s="29"/>
      <c r="E299" s="57"/>
    </row>
    <row r="300" spans="1:5" s="26" customFormat="1" ht="27.75" customHeight="1" hidden="1">
      <c r="A300" s="88"/>
      <c r="B300" s="91"/>
      <c r="C300" s="92"/>
      <c r="D300" s="29"/>
      <c r="E300" s="57"/>
    </row>
    <row r="301" spans="1:5" s="26" customFormat="1" ht="24.75" customHeight="1" hidden="1">
      <c r="A301" s="89"/>
      <c r="B301" s="91"/>
      <c r="C301" s="92"/>
      <c r="D301" s="29"/>
      <c r="E301" s="57"/>
    </row>
    <row r="302" spans="1:5" s="26" customFormat="1" ht="23.25" customHeight="1" hidden="1">
      <c r="A302" s="89"/>
      <c r="B302" s="84"/>
      <c r="C302" s="84"/>
      <c r="D302" s="29"/>
      <c r="E302" s="57"/>
    </row>
    <row r="303" spans="1:4" s="26" customFormat="1" ht="25.5" customHeight="1" hidden="1">
      <c r="A303" s="90"/>
      <c r="B303" s="84"/>
      <c r="C303" s="84"/>
      <c r="D303" s="29"/>
    </row>
    <row r="304" spans="1:4" s="26" customFormat="1" ht="20.25" customHeight="1" hidden="1">
      <c r="A304" s="88"/>
      <c r="B304" s="91"/>
      <c r="C304" s="92"/>
      <c r="D304" s="29"/>
    </row>
    <row r="305" spans="1:4" s="26" customFormat="1" ht="29.25" customHeight="1" hidden="1">
      <c r="A305" s="90"/>
      <c r="B305" s="84"/>
      <c r="C305" s="84"/>
      <c r="D305" s="29"/>
    </row>
    <row r="306" spans="1:4" s="26" customFormat="1" ht="9" customHeight="1" hidden="1">
      <c r="A306" s="43"/>
      <c r="B306" s="84"/>
      <c r="C306" s="84"/>
      <c r="D306" s="29"/>
    </row>
    <row r="307" spans="1:7" s="26" customFormat="1" ht="20.25" customHeight="1">
      <c r="A307" s="43" t="s">
        <v>26</v>
      </c>
      <c r="B307" s="77" t="s">
        <v>86</v>
      </c>
      <c r="C307" s="77"/>
      <c r="D307" s="24">
        <f>D292+D293</f>
        <v>6086732.47</v>
      </c>
      <c r="F307" s="28"/>
      <c r="G307" s="28"/>
    </row>
    <row r="308" spans="1:4" s="26" customFormat="1" ht="36" customHeight="1" hidden="1">
      <c r="A308" s="43"/>
      <c r="B308" s="110"/>
      <c r="C308" s="111"/>
      <c r="D308" s="21"/>
    </row>
    <row r="309" spans="1:4" s="26" customFormat="1" ht="20.25" customHeight="1" hidden="1">
      <c r="A309" s="43"/>
      <c r="B309" s="84"/>
      <c r="C309" s="84"/>
      <c r="D309" s="29"/>
    </row>
    <row r="310" spans="1:4" s="54" customFormat="1" ht="22.5" customHeight="1">
      <c r="A310" s="52"/>
      <c r="B310" s="114" t="s">
        <v>88</v>
      </c>
      <c r="C310" s="114"/>
      <c r="D310" s="53">
        <f>D14-D292-D293</f>
        <v>97227863.95</v>
      </c>
    </row>
    <row r="311" spans="2:3" s="26" customFormat="1" ht="34.5" customHeight="1" hidden="1">
      <c r="B311" s="112"/>
      <c r="C311" s="112"/>
    </row>
    <row r="312" spans="1:5" s="26" customFormat="1" ht="32.25" customHeight="1">
      <c r="A312" s="43"/>
      <c r="B312" s="113" t="s">
        <v>81</v>
      </c>
      <c r="C312" s="111"/>
      <c r="D312" s="24">
        <f>SUM(D313:D315)</f>
        <v>242273.11</v>
      </c>
      <c r="E312" s="27"/>
    </row>
    <row r="313" spans="1:5" s="26" customFormat="1" ht="39.75" customHeight="1">
      <c r="A313" s="21" t="s">
        <v>60</v>
      </c>
      <c r="B313" s="91" t="s">
        <v>154</v>
      </c>
      <c r="C313" s="92"/>
      <c r="D313" s="29">
        <v>242273.11</v>
      </c>
      <c r="E313" s="28"/>
    </row>
    <row r="314" spans="1:5" s="26" customFormat="1" ht="41.25" customHeight="1" hidden="1">
      <c r="A314" s="88"/>
      <c r="B314" s="91"/>
      <c r="C314" s="92"/>
      <c r="D314" s="29"/>
      <c r="E314" s="28"/>
    </row>
    <row r="315" spans="1:4" s="26" customFormat="1" ht="40.5" customHeight="1" hidden="1">
      <c r="A315" s="89"/>
      <c r="B315" s="91"/>
      <c r="C315" s="92"/>
      <c r="D315" s="29"/>
    </row>
    <row r="316" spans="1:8" s="30" customFormat="1" ht="33" customHeight="1" hidden="1">
      <c r="A316" s="90"/>
      <c r="B316" s="91"/>
      <c r="C316" s="92"/>
      <c r="D316" s="71"/>
      <c r="F316" s="22"/>
      <c r="G316" s="22"/>
      <c r="H316" s="22"/>
    </row>
  </sheetData>
  <sheetProtection password="CE24" sheet="1"/>
  <mergeCells count="225">
    <mergeCell ref="B157:C157"/>
    <mergeCell ref="B158:C158"/>
    <mergeCell ref="B159:C159"/>
    <mergeCell ref="B155:C155"/>
    <mergeCell ref="A149:A155"/>
    <mergeCell ref="B309:C309"/>
    <mergeCell ref="A304:A305"/>
    <mergeCell ref="B304:C304"/>
    <mergeCell ref="B305:C305"/>
    <mergeCell ref="B306:C306"/>
    <mergeCell ref="B310:C310"/>
    <mergeCell ref="B311:C311"/>
    <mergeCell ref="B312:C312"/>
    <mergeCell ref="B313:C313"/>
    <mergeCell ref="A314:A316"/>
    <mergeCell ref="B314:C314"/>
    <mergeCell ref="B315:C315"/>
    <mergeCell ref="B316:C316"/>
    <mergeCell ref="B307:C307"/>
    <mergeCell ref="B308:C308"/>
    <mergeCell ref="B295:C295"/>
    <mergeCell ref="B296:C296"/>
    <mergeCell ref="B297:C297"/>
    <mergeCell ref="B298:C298"/>
    <mergeCell ref="B299:C299"/>
    <mergeCell ref="A300:A303"/>
    <mergeCell ref="B300:C300"/>
    <mergeCell ref="B301:C301"/>
    <mergeCell ref="B302:C302"/>
    <mergeCell ref="B303:C303"/>
    <mergeCell ref="B287:C287"/>
    <mergeCell ref="B290:C290"/>
    <mergeCell ref="B291:C291"/>
    <mergeCell ref="B292:C292"/>
    <mergeCell ref="B293:C293"/>
    <mergeCell ref="B294:C294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70:A275"/>
    <mergeCell ref="B270:C270"/>
    <mergeCell ref="B271:C271"/>
    <mergeCell ref="B272:C272"/>
    <mergeCell ref="B273:C273"/>
    <mergeCell ref="B274:C274"/>
    <mergeCell ref="B275:C275"/>
    <mergeCell ref="A264:A269"/>
    <mergeCell ref="B264:C264"/>
    <mergeCell ref="B265:C265"/>
    <mergeCell ref="B266:C266"/>
    <mergeCell ref="B267:C267"/>
    <mergeCell ref="B268:C268"/>
    <mergeCell ref="B269:C269"/>
    <mergeCell ref="A257:A263"/>
    <mergeCell ref="B257:C257"/>
    <mergeCell ref="B258:C258"/>
    <mergeCell ref="B259:C259"/>
    <mergeCell ref="B260:C260"/>
    <mergeCell ref="B261:C261"/>
    <mergeCell ref="B262:C262"/>
    <mergeCell ref="B263:C263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B225:C225"/>
    <mergeCell ref="A226:A230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196:C196"/>
    <mergeCell ref="B197:C197"/>
    <mergeCell ref="B198:C198"/>
    <mergeCell ref="A199:A211"/>
    <mergeCell ref="B202:C202"/>
    <mergeCell ref="B203:C203"/>
    <mergeCell ref="B204:C204"/>
    <mergeCell ref="B201:C201"/>
    <mergeCell ref="B205:C205"/>
    <mergeCell ref="B206:C206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6:C156"/>
    <mergeCell ref="A157:A166"/>
    <mergeCell ref="B199:C199"/>
    <mergeCell ref="B200:C200"/>
    <mergeCell ref="B160:C160"/>
    <mergeCell ref="B161:C161"/>
    <mergeCell ref="B162:C162"/>
    <mergeCell ref="B163:C163"/>
    <mergeCell ref="B164:C164"/>
    <mergeCell ref="B146:C146"/>
    <mergeCell ref="B149:C149"/>
    <mergeCell ref="B153:C153"/>
    <mergeCell ref="B150:C150"/>
    <mergeCell ref="B151:C151"/>
    <mergeCell ref="B152:C152"/>
    <mergeCell ref="B49:C49"/>
    <mergeCell ref="B50:C50"/>
    <mergeCell ref="B92:C92"/>
    <mergeCell ref="B111:C111"/>
    <mergeCell ref="B128:C128"/>
    <mergeCell ref="B71:C71"/>
    <mergeCell ref="B43:C43"/>
    <mergeCell ref="B44:C44"/>
    <mergeCell ref="B48:C48"/>
    <mergeCell ref="B45:C45"/>
    <mergeCell ref="B46:C46"/>
    <mergeCell ref="B47:C47"/>
    <mergeCell ref="B37:C37"/>
    <mergeCell ref="B38:C38"/>
    <mergeCell ref="B40:C40"/>
    <mergeCell ref="B41:C41"/>
    <mergeCell ref="B42:C42"/>
    <mergeCell ref="B39:C39"/>
    <mergeCell ref="B285:C285"/>
    <mergeCell ref="B286:C286"/>
    <mergeCell ref="B288:C288"/>
    <mergeCell ref="A8:C8"/>
    <mergeCell ref="A9:C9"/>
    <mergeCell ref="A10:C10"/>
    <mergeCell ref="A11:C11"/>
    <mergeCell ref="A12:C12"/>
    <mergeCell ref="A13:C13"/>
    <mergeCell ref="B17:C17"/>
    <mergeCell ref="B289:C289"/>
    <mergeCell ref="A1:E1"/>
    <mergeCell ref="A2:D2"/>
    <mergeCell ref="A4:C4"/>
    <mergeCell ref="A5:C5"/>
    <mergeCell ref="A6:C6"/>
    <mergeCell ref="A7:C7"/>
    <mergeCell ref="A14:C14"/>
    <mergeCell ref="A15:D15"/>
    <mergeCell ref="B16:C16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2022-12-19T06:47:49Z</dcterms:modified>
  <cp:category/>
  <cp:version/>
  <cp:contentType/>
  <cp:contentStatus/>
</cp:coreProperties>
</file>